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HO SO NAM\2013-2014\7. TUYỂN SINH LỚP 10\2024\3. Tổng hợp\3. Ban hành QĐ\1. Công lập\"/>
    </mc:Choice>
  </mc:AlternateContent>
  <xr:revisionPtr revIDLastSave="0" documentId="13_ncr:1_{B22535CF-95EE-4218-923B-7DA0BD6D3434}" xr6:coauthVersionLast="47" xr6:coauthVersionMax="47" xr10:uidLastSave="{00000000-0000-0000-0000-000000000000}"/>
  <bookViews>
    <workbookView xWindow="-120" yWindow="-120" windowWidth="24240" windowHeight="13020" tabRatio="814" activeTab="1" xr2:uid="{00000000-000D-0000-FFFF-FFFF00000000}"/>
  </bookViews>
  <sheets>
    <sheet name="Tổng hợp" sheetId="16" r:id="rId1"/>
    <sheet name="1. Đức Hòa" sheetId="1" r:id="rId2"/>
    <sheet name="2. Đức Huệ" sheetId="2" r:id="rId3"/>
    <sheet name="3. Thủ Thừa" sheetId="3" r:id="rId4"/>
    <sheet name="4. Tân Trụ" sheetId="4" r:id="rId5"/>
    <sheet name="5. Cần Đước" sheetId="5" r:id="rId6"/>
    <sheet name="6. Cần Giuộc" sheetId="6" r:id="rId7"/>
    <sheet name="7. Châu Thành" sheetId="7" r:id="rId8"/>
    <sheet name="8. Bến Lức" sheetId="8" r:id="rId9"/>
    <sheet name="9. Mộc Hóa" sheetId="9" r:id="rId10"/>
    <sheet name="10. Kiến Tường" sheetId="10" r:id="rId11"/>
    <sheet name="11. Thạnh Hóa" sheetId="11" r:id="rId12"/>
    <sheet name="12. Vĩnh Hưng" sheetId="12" r:id="rId13"/>
    <sheet name="13. Tân Hưng" sheetId="13" r:id="rId14"/>
    <sheet name="14. Tân Thạnh" sheetId="14" r:id="rId15"/>
    <sheet name="15. Tân An" sheetId="15" r:id="rId16"/>
  </sheets>
  <definedNames>
    <definedName name="_xlnm.Print_Area" localSheetId="1">'1. Đức Hòa'!$A$1:$J$12</definedName>
    <definedName name="_xlnm.Print_Area" localSheetId="10">'10. Kiến Tường'!$A$1:$J$10</definedName>
    <definedName name="_xlnm.Print_Area" localSheetId="11">'11. Thạnh Hóa'!$A$1:$J$9</definedName>
    <definedName name="_xlnm.Print_Area" localSheetId="12">'12. Vĩnh Hưng'!$A$1:$J$10</definedName>
    <definedName name="_xlnm.Print_Area" localSheetId="13">'13. Tân Hưng'!$A$1:$J$10</definedName>
    <definedName name="_xlnm.Print_Area" localSheetId="14">'14. Tân Thạnh'!$A$1:$J$10</definedName>
    <definedName name="_xlnm.Print_Area" localSheetId="15">'15. Tân An'!$A$1:$J$12</definedName>
    <definedName name="_xlnm.Print_Area" localSheetId="2">'2. Đức Huệ'!$A$1:$J$11</definedName>
    <definedName name="_xlnm.Print_Area" localSheetId="3">'3. Thủ Thừa'!$A$1:$J$10</definedName>
    <definedName name="_xlnm.Print_Area" localSheetId="4">'4. Tân Trụ'!$A$1:$J$10</definedName>
    <definedName name="_xlnm.Print_Area" localSheetId="5">'5. Cần Đước'!$A$1:$J$13</definedName>
    <definedName name="_xlnm.Print_Area" localSheetId="6">'6. Cần Giuộc'!$A$1:$J$12</definedName>
    <definedName name="_xlnm.Print_Area" localSheetId="7">'7. Châu Thành'!$A$1:$J$10</definedName>
    <definedName name="_xlnm.Print_Area" localSheetId="8">'8. Bến Lức'!$A$1:$J$12</definedName>
    <definedName name="_xlnm.Print_Area" localSheetId="9">'9. Mộc Hóa'!$A$1:$J$9</definedName>
    <definedName name="_xlnm.Print_Area" localSheetId="0">'Tổng hợp'!$A$1:$J$12</definedName>
    <definedName name="_xlnm.Print_Titles" localSheetId="1">'1. Đức Hòa'!$2:$8</definedName>
    <definedName name="_xlnm.Print_Titles" localSheetId="10">'10. Kiến Tường'!$2:$8</definedName>
    <definedName name="_xlnm.Print_Titles" localSheetId="11">'11. Thạnh Hóa'!$2:$8</definedName>
    <definedName name="_xlnm.Print_Titles" localSheetId="12">'12. Vĩnh Hưng'!$2:$8</definedName>
    <definedName name="_xlnm.Print_Titles" localSheetId="13">'13. Tân Hưng'!$2:$8</definedName>
    <definedName name="_xlnm.Print_Titles" localSheetId="14">'14. Tân Thạnh'!$2:$8</definedName>
    <definedName name="_xlnm.Print_Titles" localSheetId="15">'15. Tân An'!$2:$8</definedName>
    <definedName name="_xlnm.Print_Titles" localSheetId="2">'2. Đức Huệ'!$2:$8</definedName>
    <definedName name="_xlnm.Print_Titles" localSheetId="3">'3. Thủ Thừa'!$2:$8</definedName>
    <definedName name="_xlnm.Print_Titles" localSheetId="4">'4. Tân Trụ'!$2:$8</definedName>
    <definedName name="_xlnm.Print_Titles" localSheetId="5">'5. Cần Đước'!$2:$8</definedName>
    <definedName name="_xlnm.Print_Titles" localSheetId="6">'6. Cần Giuộc'!$2:$8</definedName>
    <definedName name="_xlnm.Print_Titles" localSheetId="7">'7. Châu Thành'!$2:$8</definedName>
    <definedName name="_xlnm.Print_Titles" localSheetId="8">'8. Bến Lức'!$2:$8</definedName>
    <definedName name="_xlnm.Print_Titles" localSheetId="9">'9. Mộc Hóa'!$2:$8</definedName>
    <definedName name="_xlnm.Print_Titles" localSheetId="0">'Tổng hợp'!$2:$8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6" l="1"/>
  <c r="D12" i="8"/>
  <c r="F10" i="12"/>
  <c r="E10" i="12"/>
  <c r="F10" i="10"/>
  <c r="E10" i="10"/>
  <c r="F10" i="5"/>
  <c r="E10" i="5"/>
  <c r="F12" i="1"/>
  <c r="E12" i="1"/>
  <c r="J11" i="1"/>
  <c r="I11" i="1"/>
  <c r="F10" i="1"/>
  <c r="E10" i="1"/>
  <c r="F9" i="1"/>
  <c r="E9" i="1"/>
  <c r="J12" i="16" l="1"/>
  <c r="D12" i="16" s="1"/>
  <c r="C12" i="16"/>
  <c r="H10" i="16"/>
  <c r="H11" i="16" s="1"/>
  <c r="G10" i="16"/>
  <c r="G11" i="16" s="1"/>
  <c r="F9" i="16"/>
  <c r="F11" i="16" s="1"/>
  <c r="E9" i="16"/>
  <c r="E11" i="16" s="1"/>
  <c r="D12" i="15"/>
  <c r="C12" i="15"/>
  <c r="D11" i="15"/>
  <c r="C11" i="15"/>
  <c r="D10" i="15"/>
  <c r="C10" i="15"/>
  <c r="D9" i="15"/>
  <c r="C9" i="15"/>
  <c r="D10" i="14"/>
  <c r="C10" i="14"/>
  <c r="D9" i="14"/>
  <c r="C9" i="14"/>
  <c r="D10" i="13"/>
  <c r="C10" i="13"/>
  <c r="D9" i="13"/>
  <c r="C9" i="13"/>
  <c r="D10" i="12"/>
  <c r="C10" i="12"/>
  <c r="D9" i="12"/>
  <c r="C9" i="12"/>
  <c r="D9" i="11"/>
  <c r="C9" i="11"/>
  <c r="D10" i="10"/>
  <c r="C10" i="10"/>
  <c r="D9" i="10"/>
  <c r="C9" i="10"/>
  <c r="D9" i="9"/>
  <c r="C9" i="9"/>
  <c r="C12" i="8"/>
  <c r="D11" i="8"/>
  <c r="C11" i="8"/>
  <c r="D10" i="8"/>
  <c r="C10" i="8"/>
  <c r="D9" i="8"/>
  <c r="C9" i="8"/>
  <c r="D10" i="7"/>
  <c r="C10" i="7"/>
  <c r="D9" i="7"/>
  <c r="C9" i="7"/>
  <c r="D12" i="6"/>
  <c r="C12" i="6"/>
  <c r="D11" i="6"/>
  <c r="C11" i="6"/>
  <c r="D10" i="6"/>
  <c r="C10" i="6"/>
  <c r="D9" i="6"/>
  <c r="C9" i="6"/>
  <c r="C11" i="5"/>
  <c r="D11" i="5"/>
  <c r="C12" i="5"/>
  <c r="D12" i="5"/>
  <c r="C13" i="5"/>
  <c r="D13" i="5"/>
  <c r="D10" i="5"/>
  <c r="C10" i="5"/>
  <c r="D9" i="5"/>
  <c r="C9" i="5"/>
  <c r="D10" i="4"/>
  <c r="C10" i="4"/>
  <c r="D9" i="4"/>
  <c r="C9" i="4"/>
  <c r="D10" i="3"/>
  <c r="C10" i="3"/>
  <c r="D9" i="3"/>
  <c r="C9" i="3"/>
  <c r="D9" i="1"/>
  <c r="C10" i="1"/>
  <c r="C9" i="1"/>
  <c r="C11" i="16" l="1"/>
  <c r="D11" i="16"/>
  <c r="C12" i="1"/>
  <c r="D12" i="1"/>
  <c r="D11" i="2"/>
  <c r="C11" i="2"/>
  <c r="D10" i="2"/>
  <c r="C10" i="2"/>
  <c r="D9" i="2"/>
  <c r="C9" i="2"/>
  <c r="D11" i="1"/>
  <c r="C11" i="1"/>
  <c r="D10" i="1"/>
</calcChain>
</file>

<file path=xl/sharedStrings.xml><?xml version="1.0" encoding="utf-8"?>
<sst xmlns="http://schemas.openxmlformats.org/spreadsheetml/2006/main" count="347" uniqueCount="72">
  <si>
    <t>TT</t>
  </si>
  <si>
    <t>Tên đơn vị trên địa bàn huyện</t>
  </si>
  <si>
    <t>Tổng cộng</t>
  </si>
  <si>
    <t>Hệ Giáo dục phổ thông</t>
  </si>
  <si>
    <t>Hệ Giáo dục thường xuyên</t>
  </si>
  <si>
    <t>Lớp thường</t>
  </si>
  <si>
    <t>Lớp chất lượng cao; Lớp chuyên</t>
  </si>
  <si>
    <t>Số lớp</t>
  </si>
  <si>
    <t>Số HS</t>
  </si>
  <si>
    <t>HS</t>
  </si>
  <si>
    <t>Trường THPT Đức Huệ</t>
  </si>
  <si>
    <t>Trường THCS&amp;THPT Mỹ Quý</t>
  </si>
  <si>
    <t>Trường THCS&amp;THPT Mỹ Bình</t>
  </si>
  <si>
    <t>Trường THPT Hậu Nghĩa</t>
  </si>
  <si>
    <t>Trường THPT Đức Hòa</t>
  </si>
  <si>
    <t>Trường THPT Võ Văn Tần</t>
  </si>
  <si>
    <t>Trường THPT An Ninh</t>
  </si>
  <si>
    <t>Phụ lục</t>
  </si>
  <si>
    <t>Đơn vị: Huyện Đức Hòa</t>
  </si>
  <si>
    <t>Đơn vị: Huyện Đức Huệ</t>
  </si>
  <si>
    <t>Đơn vị: Huyện Thủ Thừa</t>
  </si>
  <si>
    <t>Trường THPT Thủ Thừa</t>
  </si>
  <si>
    <t>Trường THPT Mỹ Lạc</t>
  </si>
  <si>
    <t>Đơn vị: Huyện Tân Trụ</t>
  </si>
  <si>
    <t>Trường THPT Nguyễn Trung Trực</t>
  </si>
  <si>
    <t>Trường THPT Tân Trụ</t>
  </si>
  <si>
    <t>Đơn vị: Huyện Cần Đước</t>
  </si>
  <si>
    <t>Trường THPT Long Hựu Đông</t>
  </si>
  <si>
    <t>Trường THPT Cần Đước</t>
  </si>
  <si>
    <t>Trường THPT Chu Văn An</t>
  </si>
  <si>
    <t>Trường THPT Rạch Kiến</t>
  </si>
  <si>
    <t>Trường THCS&amp;THPT Long Cang</t>
  </si>
  <si>
    <t>Đơn vị: Huyện Cần Giuộc</t>
  </si>
  <si>
    <t>Trường THPT Nguyễn Đình Chiểu</t>
  </si>
  <si>
    <t>Trường THCS&amp;THPT  Nguyễn Thị Một</t>
  </si>
  <si>
    <t>Trường THPT Đông Thạnh</t>
  </si>
  <si>
    <t>Trường THPT Cần Giuộc</t>
  </si>
  <si>
    <t>Đơn vị: Huyện Châu Thành</t>
  </si>
  <si>
    <t>Trường THPT Nguyễn Thông</t>
  </si>
  <si>
    <t>Trường THPT Phan Văn Đạt</t>
  </si>
  <si>
    <t>Đơn vị: Huyện Bến Lức</t>
  </si>
  <si>
    <t>Trường THPT Nguyễn Hữu Thọ</t>
  </si>
  <si>
    <t>Trường THPT Gò Đen</t>
  </si>
  <si>
    <t>Trường THCS&amp;THPT Lương Hòa</t>
  </si>
  <si>
    <t>Đơn vị: Huyện Mộc Hóa</t>
  </si>
  <si>
    <t>Trường THCS&amp;THPT Bình Phong Thạnh</t>
  </si>
  <si>
    <t>Đơn vị: Thị xã Kiến Tường</t>
  </si>
  <si>
    <t>Trường THPT Kiến Tường</t>
  </si>
  <si>
    <t>Trường THPT Thiên Hộ Dương</t>
  </si>
  <si>
    <t>Đơn vị: Huyện Thạnh Hóa</t>
  </si>
  <si>
    <t>Trường THPT Thạnh Hóa</t>
  </si>
  <si>
    <t>Đơn vị: Huyện Vĩnh Hưng</t>
  </si>
  <si>
    <t>Trường THPT Vĩnh Hưng</t>
  </si>
  <si>
    <t>Trường THCS&amp; THPT 
Khánh Hưng</t>
  </si>
  <si>
    <t>Đơn vị: Huyện Tân Hưng</t>
  </si>
  <si>
    <t>Trường THPT Tân Hưng</t>
  </si>
  <si>
    <t>Trường THCS&amp;THPT Hưng Điền B</t>
  </si>
  <si>
    <t>Đơn vị: Huyện Tân Thạnh</t>
  </si>
  <si>
    <t>Truường THPT Tân Thạnh</t>
  </si>
  <si>
    <t>Trường THCS&amp;THPT Hậu Thạnh Đông</t>
  </si>
  <si>
    <t>Đơn vị: Thành phố Tân An</t>
  </si>
  <si>
    <t>Trường THPT Tân An</t>
  </si>
  <si>
    <t>Trường THPT Lê Quý Đôn</t>
  </si>
  <si>
    <t>Trường THPT Hùng Vương</t>
  </si>
  <si>
    <t>Trung tâm GDTX &amp; KTTH Tỉnh</t>
  </si>
  <si>
    <t>Lớp chuyên, CLC</t>
  </si>
  <si>
    <t>CHỈ TIÊU TUYỂN SINH LỚP 10 CÔNG LẬP NĂM HỌC 2024 - 2025</t>
  </si>
  <si>
    <t>(Kèm theo Quyết định số:                 /QĐ-SGDĐT  ngày        /      /2024 của Sở GD&amp;ĐT)</t>
  </si>
  <si>
    <t>(Kèm theo Quyết định số:                 /QĐ-SGDĐT  ngày        /      /2024  của Sở GD&amp;ĐT)</t>
  </si>
  <si>
    <t>Trường THPT Nguyễn Trung Trực - Bến Lức</t>
  </si>
  <si>
    <t>Cộng GDPT</t>
  </si>
  <si>
    <t>Cộng GDTX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</si>
</sst>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&lt;=9999999][$-1000000]###\-####;[$-1000000]\(#\)\ ###\-####"/>
  </numFmts>
  <fonts count="18" x14ac:knownFonts="1">
    <font>
      <sz val="12"/>
      <color theme="1"/>
      <name val="Times New Roman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0"/>
      <name val="Arial"/>
      <family val="2"/>
      <charset val="163"/>
    </font>
    <font>
      <b/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1"/>
    <xf numFmtId="164" fontId="1" fillId="0" borderId="1" applyFont="0" applyFill="0" applyBorder="0"/>
    <xf numFmtId="0" fontId="2" fillId="0" borderId="1"/>
    <xf numFmtId="0" fontId="3" fillId="0" borderId="1"/>
  </cellStyleXfs>
  <cellXfs count="92">
    <xf numFmtId="0" fontId="0" fillId="0" borderId="1" xfId="0" applyBorder="1"/>
    <xf numFmtId="0" fontId="2" fillId="2" borderId="1" xfId="3" applyFont="1" applyFill="1" applyBorder="1"/>
    <xf numFmtId="0" fontId="2" fillId="2" borderId="3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vertical="center" wrapText="1"/>
    </xf>
    <xf numFmtId="0" fontId="6" fillId="2" borderId="7" xfId="3" applyFont="1" applyFill="1" applyBorder="1" applyAlignment="1">
      <alignment horizontal="center" vertical="center"/>
    </xf>
    <xf numFmtId="0" fontId="4" fillId="0" borderId="7" xfId="3" applyFont="1" applyBorder="1" applyAlignment="1">
      <alignment vertical="center" wrapText="1"/>
    </xf>
    <xf numFmtId="0" fontId="6" fillId="2" borderId="8" xfId="3" applyFont="1" applyFill="1" applyBorder="1" applyAlignment="1">
      <alignment horizontal="center" vertical="center"/>
    </xf>
    <xf numFmtId="0" fontId="4" fillId="0" borderId="8" xfId="3" applyFont="1" applyBorder="1" applyAlignment="1">
      <alignment vertical="center" wrapText="1"/>
    </xf>
    <xf numFmtId="0" fontId="4" fillId="2" borderId="3" xfId="3" applyFont="1" applyFill="1" applyBorder="1" applyAlignment="1">
      <alignment horizontal="center" vertical="center" wrapText="1"/>
    </xf>
    <xf numFmtId="165" fontId="7" fillId="2" borderId="6" xfId="3" applyNumberFormat="1" applyFont="1" applyFill="1" applyBorder="1" applyAlignment="1">
      <alignment vertical="center"/>
    </xf>
    <xf numFmtId="165" fontId="8" fillId="0" borderId="6" xfId="1" applyNumberFormat="1" applyFont="1" applyBorder="1" applyAlignment="1">
      <alignment vertical="center" wrapText="1"/>
    </xf>
    <xf numFmtId="0" fontId="9" fillId="2" borderId="6" xfId="3" applyFont="1" applyFill="1" applyBorder="1" applyAlignment="1">
      <alignment vertical="center"/>
    </xf>
    <xf numFmtId="165" fontId="7" fillId="2" borderId="7" xfId="3" applyNumberFormat="1" applyFont="1" applyFill="1" applyBorder="1" applyAlignment="1">
      <alignment vertical="center"/>
    </xf>
    <xf numFmtId="165" fontId="7" fillId="2" borderId="8" xfId="3" applyNumberFormat="1" applyFont="1" applyFill="1" applyBorder="1" applyAlignment="1">
      <alignment vertical="center"/>
    </xf>
    <xf numFmtId="165" fontId="8" fillId="0" borderId="8" xfId="1" applyNumberFormat="1" applyFont="1" applyBorder="1" applyAlignment="1">
      <alignment horizontal="center" vertical="center"/>
    </xf>
    <xf numFmtId="0" fontId="2" fillId="0" borderId="1" xfId="3" applyFont="1" applyFill="1" applyBorder="1"/>
    <xf numFmtId="0" fontId="2" fillId="2" borderId="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4" fillId="0" borderId="3" xfId="3" applyFont="1" applyBorder="1" applyAlignment="1">
      <alignment vertical="center" wrapText="1"/>
    </xf>
    <xf numFmtId="165" fontId="7" fillId="2" borderId="3" xfId="3" applyNumberFormat="1" applyFont="1" applyFill="1" applyBorder="1" applyAlignment="1">
      <alignment vertical="center"/>
    </xf>
    <xf numFmtId="165" fontId="8" fillId="0" borderId="3" xfId="1" applyNumberFormat="1" applyFont="1" applyBorder="1" applyAlignment="1">
      <alignment horizontal="center" vertical="center"/>
    </xf>
    <xf numFmtId="0" fontId="9" fillId="2" borderId="3" xfId="3" applyFont="1" applyFill="1" applyBorder="1" applyAlignment="1">
      <alignment vertical="center"/>
    </xf>
    <xf numFmtId="165" fontId="8" fillId="0" borderId="6" xfId="1" applyNumberFormat="1" applyFont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vertical="center"/>
    </xf>
    <xf numFmtId="0" fontId="6" fillId="3" borderId="5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vertical="center" wrapText="1"/>
    </xf>
    <xf numFmtId="165" fontId="11" fillId="3" borderId="5" xfId="3" applyNumberFormat="1" applyFont="1" applyFill="1" applyBorder="1" applyAlignment="1">
      <alignment vertical="center"/>
    </xf>
    <xf numFmtId="165" fontId="4" fillId="3" borderId="5" xfId="1" applyNumberFormat="1" applyFont="1" applyFill="1" applyBorder="1" applyAlignment="1">
      <alignment horizontal="center" vertical="center"/>
    </xf>
    <xf numFmtId="165" fontId="8" fillId="3" borderId="5" xfId="1" applyNumberFormat="1" applyFont="1" applyFill="1" applyBorder="1" applyAlignment="1">
      <alignment horizontal="center" vertical="center"/>
    </xf>
    <xf numFmtId="0" fontId="2" fillId="2" borderId="6" xfId="3" applyFont="1" applyFill="1" applyBorder="1"/>
    <xf numFmtId="0" fontId="2" fillId="2" borderId="8" xfId="3" applyFont="1" applyFill="1" applyBorder="1"/>
    <xf numFmtId="0" fontId="4" fillId="2" borderId="3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/>
    </xf>
    <xf numFmtId="165" fontId="4" fillId="2" borderId="6" xfId="3" applyNumberFormat="1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7" xfId="3" applyFont="1" applyFill="1" applyBorder="1" applyAlignment="1">
      <alignment horizontal="center" vertical="center"/>
    </xf>
    <xf numFmtId="165" fontId="4" fillId="2" borderId="7" xfId="3" applyNumberFormat="1" applyFont="1" applyFill="1" applyBorder="1" applyAlignment="1">
      <alignment vertical="center"/>
    </xf>
    <xf numFmtId="0" fontId="2" fillId="2" borderId="7" xfId="3" applyFont="1" applyFill="1" applyBorder="1" applyAlignment="1">
      <alignment vertical="center"/>
    </xf>
    <xf numFmtId="0" fontId="2" fillId="2" borderId="8" xfId="3" applyFont="1" applyFill="1" applyBorder="1" applyAlignment="1">
      <alignment horizontal="center" vertical="center"/>
    </xf>
    <xf numFmtId="165" fontId="4" fillId="2" borderId="8" xfId="3" applyNumberFormat="1" applyFont="1" applyFill="1" applyBorder="1" applyAlignment="1">
      <alignment vertical="center"/>
    </xf>
    <xf numFmtId="165" fontId="2" fillId="0" borderId="8" xfId="1" applyNumberFormat="1" applyFont="1" applyBorder="1" applyAlignment="1">
      <alignment horizontal="center" vertical="center"/>
    </xf>
    <xf numFmtId="0" fontId="2" fillId="2" borderId="8" xfId="3" applyFont="1" applyFill="1" applyBorder="1" applyAlignment="1">
      <alignment vertical="center"/>
    </xf>
    <xf numFmtId="0" fontId="2" fillId="2" borderId="3" xfId="3" applyFont="1" applyFill="1" applyBorder="1" applyAlignment="1">
      <alignment vertical="center"/>
    </xf>
    <xf numFmtId="164" fontId="2" fillId="0" borderId="8" xfId="1" applyNumberFormat="1" applyFont="1" applyBorder="1" applyAlignment="1">
      <alignment horizontal="center" vertical="center"/>
    </xf>
    <xf numFmtId="165" fontId="13" fillId="0" borderId="6" xfId="1" applyNumberFormat="1" applyFont="1" applyFill="1" applyBorder="1" applyAlignment="1">
      <alignment vertical="center" wrapText="1"/>
    </xf>
    <xf numFmtId="165" fontId="13" fillId="0" borderId="7" xfId="1" applyNumberFormat="1" applyFont="1" applyFill="1" applyBorder="1" applyAlignment="1">
      <alignment vertical="center" wrapText="1"/>
    </xf>
    <xf numFmtId="0" fontId="14" fillId="2" borderId="7" xfId="3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 wrapText="1"/>
    </xf>
    <xf numFmtId="0" fontId="14" fillId="2" borderId="8" xfId="3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 wrapText="1"/>
    </xf>
    <xf numFmtId="165" fontId="2" fillId="0" borderId="8" xfId="1" applyNumberFormat="1" applyFont="1" applyFill="1" applyBorder="1" applyAlignment="1">
      <alignment vertical="center" wrapText="1"/>
    </xf>
    <xf numFmtId="165" fontId="13" fillId="0" borderId="7" xfId="1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165" fontId="12" fillId="0" borderId="7" xfId="1" applyNumberFormat="1" applyFont="1" applyFill="1" applyBorder="1" applyAlignment="1">
      <alignment vertical="center"/>
    </xf>
    <xf numFmtId="166" fontId="2" fillId="0" borderId="7" xfId="1" applyNumberFormat="1" applyFont="1" applyFill="1" applyBorder="1" applyAlignment="1">
      <alignment horizontal="right" vertical="center"/>
    </xf>
    <xf numFmtId="166" fontId="2" fillId="0" borderId="8" xfId="1" applyNumberFormat="1" applyFont="1" applyFill="1" applyBorder="1" applyAlignment="1">
      <alignment horizontal="right" vertical="center"/>
    </xf>
    <xf numFmtId="165" fontId="15" fillId="0" borderId="7" xfId="1" applyNumberFormat="1" applyFont="1" applyFill="1" applyBorder="1" applyAlignment="1">
      <alignment vertical="center"/>
    </xf>
    <xf numFmtId="0" fontId="15" fillId="2" borderId="6" xfId="3" applyFont="1" applyFill="1" applyBorder="1" applyAlignment="1">
      <alignment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6" xfId="1" applyNumberFormat="1" applyFont="1" applyBorder="1" applyAlignment="1">
      <alignment vertical="center" wrapText="1"/>
    </xf>
    <xf numFmtId="0" fontId="15" fillId="2" borderId="7" xfId="3" applyFont="1" applyFill="1" applyBorder="1" applyAlignment="1">
      <alignment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0" borderId="9" xfId="1" applyNumberFormat="1" applyFont="1" applyFill="1" applyBorder="1" applyAlignment="1">
      <alignment vertical="center"/>
    </xf>
    <xf numFmtId="165" fontId="15" fillId="0" borderId="7" xfId="1" applyNumberFormat="1" applyFont="1" applyBorder="1" applyAlignment="1">
      <alignment vertical="center" wrapText="1"/>
    </xf>
    <xf numFmtId="165" fontId="15" fillId="0" borderId="8" xfId="1" applyNumberFormat="1" applyFont="1" applyFill="1" applyBorder="1" applyAlignment="1">
      <alignment vertical="center"/>
    </xf>
    <xf numFmtId="0" fontId="15" fillId="2" borderId="8" xfId="3" applyFont="1" applyFill="1" applyBorder="1" applyAlignment="1">
      <alignment vertical="center"/>
    </xf>
    <xf numFmtId="165" fontId="15" fillId="0" borderId="8" xfId="1" applyNumberFormat="1" applyFont="1" applyBorder="1" applyAlignment="1">
      <alignment horizontal="center" vertical="center"/>
    </xf>
    <xf numFmtId="165" fontId="2" fillId="0" borderId="3" xfId="1" applyNumberFormat="1" applyFont="1" applyFill="1" applyBorder="1" applyAlignment="1">
      <alignment vertical="center"/>
    </xf>
    <xf numFmtId="165" fontId="16" fillId="2" borderId="6" xfId="3" applyNumberFormat="1" applyFont="1" applyFill="1" applyBorder="1" applyAlignment="1">
      <alignment vertical="center"/>
    </xf>
    <xf numFmtId="165" fontId="16" fillId="2" borderId="8" xfId="3" applyNumberFormat="1" applyFont="1" applyFill="1" applyBorder="1" applyAlignment="1">
      <alignment vertical="center"/>
    </xf>
    <xf numFmtId="165" fontId="17" fillId="2" borderId="6" xfId="3" applyNumberFormat="1" applyFont="1" applyFill="1" applyBorder="1" applyAlignment="1">
      <alignment vertical="center"/>
    </xf>
    <xf numFmtId="165" fontId="17" fillId="2" borderId="7" xfId="3" applyNumberFormat="1" applyFont="1" applyFill="1" applyBorder="1" applyAlignment="1">
      <alignment vertical="center"/>
    </xf>
    <xf numFmtId="165" fontId="15" fillId="2" borderId="7" xfId="1" applyNumberFormat="1" applyFont="1" applyFill="1" applyBorder="1" applyAlignment="1">
      <alignment horizontal="center" vertical="center" wrapText="1"/>
    </xf>
    <xf numFmtId="165" fontId="17" fillId="2" borderId="8" xfId="3" applyNumberFormat="1" applyFont="1" applyFill="1" applyBorder="1" applyAlignment="1">
      <alignment vertical="center"/>
    </xf>
    <xf numFmtId="0" fontId="5" fillId="2" borderId="3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Sheet1" xfId="2" xr:uid="{00000000-0005-0000-0000-000002000000}"/>
    <cellStyle name="Normal_Thong nhat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J12"/>
  <sheetViews>
    <sheetView showGridLines="0" view="pageBreakPreview" zoomScale="85" zoomScaleNormal="70" zoomScaleSheetLayoutView="85" workbookViewId="0">
      <selection activeCell="Q10" sqref="Q10"/>
    </sheetView>
  </sheetViews>
  <sheetFormatPr defaultColWidth="8" defaultRowHeight="18.75" x14ac:dyDescent="0.3"/>
  <cols>
    <col min="1" max="1" width="5.25" style="1" customWidth="1"/>
    <col min="2" max="2" width="28.5" style="1" customWidth="1"/>
    <col min="3" max="3" width="8.25" style="1" customWidth="1"/>
    <col min="4" max="4" width="9.5" style="1" bestFit="1" customWidth="1"/>
    <col min="5" max="5" width="7.875" style="1" customWidth="1"/>
    <col min="6" max="6" width="9.5" style="1" bestFit="1" customWidth="1"/>
    <col min="7" max="7" width="8" style="1" customWidth="1"/>
    <col min="8" max="8" width="7.375" style="1" customWidth="1"/>
    <col min="9" max="9" width="6.625" style="1" bestFit="1" customWidth="1"/>
    <col min="10" max="10" width="9.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/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55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25" t="s">
        <v>7</v>
      </c>
      <c r="D8" s="25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35.25" customHeight="1" x14ac:dyDescent="0.3">
      <c r="A9" s="3">
        <v>1</v>
      </c>
      <c r="B9" s="4" t="s">
        <v>5</v>
      </c>
      <c r="C9" s="32"/>
      <c r="D9" s="32"/>
      <c r="E9" s="10">
        <f>SUM('1. Đức Hòa'!E9:E12)+SUM('2. Đức Huệ'!E9:E11)+SUM('3. Thủ Thừa'!E9:E10)+SUM('4. Tân Trụ'!E9:E10)+SUM('5. Cần Đước'!E9:E13)+SUM('6. Cần Giuộc'!E9:E12)+SUM('7. Châu Thành'!E9:E10)+SUM('8. Bến Lức'!E9:E12)+SUM('9. Mộc Hóa'!E9)+SUM('10. Kiến Tường'!E9:E10)+SUM('11. Thạnh Hóa'!E9)+SUM('12. Vĩnh Hưng'!E9:E10)+SUM('13. Tân Hưng'!E9:E10)+SUM('14. Tân Thạnh'!E9:E10)+SUM('15. Tân An'!E9:E12)</f>
        <v>365</v>
      </c>
      <c r="F9" s="10">
        <f>SUM('1. Đức Hòa'!F9:F12)+SUM('2. Đức Huệ'!F9:F11)+SUM('3. Thủ Thừa'!F9:F10)+SUM('4. Tân Trụ'!F9:F10)+SUM('5. Cần Đước'!F9:F13)+SUM('6. Cần Giuộc'!F9:F12)+SUM('7. Châu Thành'!F9:F10)+SUM('8. Bến Lức'!F9:F12)+SUM('9. Mộc Hóa'!F9)+SUM('10. Kiến Tường'!F9:F10)+SUM('11. Thạnh Hóa'!F9)+SUM('12. Vĩnh Hưng'!F9:F10)+SUM('13. Tân Hưng'!F9:F10)+SUM('14. Tân Thạnh'!F9:F10)+SUM('15. Tân An'!F9:F12)</f>
        <v>15777</v>
      </c>
      <c r="G9" s="12"/>
      <c r="H9" s="12"/>
      <c r="I9" s="24"/>
      <c r="J9" s="11"/>
    </row>
    <row r="10" spans="1:10" ht="36.75" customHeight="1" x14ac:dyDescent="0.3">
      <c r="A10" s="7">
        <v>2</v>
      </c>
      <c r="B10" s="8" t="s">
        <v>65</v>
      </c>
      <c r="C10" s="33"/>
      <c r="D10" s="33"/>
      <c r="E10" s="15"/>
      <c r="F10" s="15"/>
      <c r="G10" s="14">
        <f>'1. Đức Hòa'!G9+'5. Cần Đước'!G10+'8. Bến Lức'!G11+'10. Kiến Tường'!G10+'15. Tân An'!G10</f>
        <v>22</v>
      </c>
      <c r="H10" s="14">
        <f>'1. Đức Hòa'!H9+'5. Cần Đước'!H10+'8. Bến Lức'!H11+'10. Kiến Tường'!H10+'15. Tân An'!H10</f>
        <v>784</v>
      </c>
      <c r="I10" s="15"/>
      <c r="J10" s="15"/>
    </row>
    <row r="11" spans="1:10" ht="34.5" customHeight="1" x14ac:dyDescent="0.3">
      <c r="A11" s="27">
        <v>3</v>
      </c>
      <c r="B11" s="28" t="s">
        <v>70</v>
      </c>
      <c r="C11" s="29">
        <f>E11+G11</f>
        <v>387</v>
      </c>
      <c r="D11" s="29">
        <f>F11+H11</f>
        <v>16561</v>
      </c>
      <c r="E11" s="30">
        <f>SUM(E9:E10)</f>
        <v>365</v>
      </c>
      <c r="F11" s="30">
        <f t="shared" ref="F11:H11" si="0">SUM(F9:F10)</f>
        <v>15777</v>
      </c>
      <c r="G11" s="30">
        <f t="shared" si="0"/>
        <v>22</v>
      </c>
      <c r="H11" s="30">
        <f t="shared" si="0"/>
        <v>784</v>
      </c>
      <c r="I11" s="31"/>
      <c r="J11" s="31"/>
    </row>
    <row r="12" spans="1:10" ht="51.75" customHeight="1" x14ac:dyDescent="0.3">
      <c r="A12" s="19">
        <v>4</v>
      </c>
      <c r="B12" s="20" t="s">
        <v>71</v>
      </c>
      <c r="C12" s="26">
        <f>I12</f>
        <v>34</v>
      </c>
      <c r="D12" s="26">
        <f>J12</f>
        <v>1385</v>
      </c>
      <c r="E12" s="22"/>
      <c r="F12" s="22"/>
      <c r="G12" s="23"/>
      <c r="H12" s="23"/>
      <c r="I12" s="21">
        <f>SUM('1. Đức Hòa'!I9:I12)+SUM('2. Đức Huệ'!I9:I11)+SUM('3. Thủ Thừa'!I9:I10)+SUM('4. Tân Trụ'!I9:I10)+SUM('5. Cần Đước'!I9:I13)+SUM('6. Cần Giuộc'!I9:I12)+SUM('7. Châu Thành'!I9:I10)+SUM('8. Bến Lức'!I9:I12)+SUM('9. Mộc Hóa'!I9)+SUM('10. Kiến Tường'!I9:I10)+SUM('11. Thạnh Hóa'!I9)+SUM('12. Vĩnh Hưng'!I9:I10)+SUM('13. Tân Hưng'!I9:I10)+SUM('14. Tân Thạnh'!I9:I10)+SUM('15. Tân An'!I9:I12)</f>
        <v>34</v>
      </c>
      <c r="J12" s="21">
        <f>SUM('1. Đức Hòa'!J9:J12)+SUM('2. Đức Huệ'!J9:J11)+SUM('3. Thủ Thừa'!J9:J10)+SUM('4. Tân Trụ'!J9:J10)+SUM('5. Cần Đước'!J9:J13)+SUM('6. Cần Giuộc'!J9:J12)+SUM('7. Châu Thành'!J9:J10)+SUM('8. Bến Lức'!J9:J12)+SUM('9. Mộc Hóa'!J9)+SUM('10. Kiến Tường'!J9:J10)+SUM('11. Thạnh Hóa'!J9)+SUM('12. Vĩnh Hưng'!J9:J10)+SUM('13. Tân Hưng'!J9:J10)+SUM('14. Tân Thạnh'!J9:J10)+SUM('15. Tân An'!J9:J12)</f>
        <v>1385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scale="84" fitToWidth="0" fitToHeight="0" orientation="portrait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1:J9"/>
  <sheetViews>
    <sheetView showGridLines="0" view="pageBreakPreview" zoomScaleNormal="85" zoomScaleSheetLayoutView="100" workbookViewId="0">
      <selection activeCell="N9" sqref="N9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44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7.5" customHeight="1" x14ac:dyDescent="0.3">
      <c r="A9" s="17">
        <v>1</v>
      </c>
      <c r="B9" s="20" t="s">
        <v>45</v>
      </c>
      <c r="C9" s="26">
        <f t="shared" ref="C9:D9" si="0">E9+G9+I9</f>
        <v>5</v>
      </c>
      <c r="D9" s="26">
        <f t="shared" si="0"/>
        <v>198</v>
      </c>
      <c r="E9" s="74">
        <v>4</v>
      </c>
      <c r="F9" s="74">
        <v>168</v>
      </c>
      <c r="G9" s="45"/>
      <c r="H9" s="45"/>
      <c r="I9" s="74">
        <v>1</v>
      </c>
      <c r="J9" s="74">
        <v>30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499984740745262"/>
  </sheetPr>
  <dimension ref="A1:J10"/>
  <sheetViews>
    <sheetView showGridLines="0" view="pageBreakPreview" zoomScale="85" zoomScaleNormal="85" zoomScaleSheetLayoutView="85" workbookViewId="0">
      <selection activeCell="I9" sqref="I9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2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 t="s">
        <v>46</v>
      </c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18" t="s">
        <v>7</v>
      </c>
      <c r="D8" s="18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5" customHeight="1" x14ac:dyDescent="0.3">
      <c r="A9" s="3">
        <v>1</v>
      </c>
      <c r="B9" s="4" t="s">
        <v>47</v>
      </c>
      <c r="C9" s="75">
        <f t="shared" ref="C9:D10" si="0">E9+G9+I9</f>
        <v>8</v>
      </c>
      <c r="D9" s="75">
        <f t="shared" si="0"/>
        <v>315</v>
      </c>
      <c r="E9" s="56">
        <v>7</v>
      </c>
      <c r="F9" s="56">
        <v>280</v>
      </c>
      <c r="G9" s="57"/>
      <c r="H9" s="57"/>
      <c r="I9" s="56">
        <v>1</v>
      </c>
      <c r="J9" s="56">
        <v>35</v>
      </c>
    </row>
    <row r="10" spans="1:10" ht="75" customHeight="1" x14ac:dyDescent="0.3">
      <c r="A10" s="7">
        <v>2</v>
      </c>
      <c r="B10" s="8" t="s">
        <v>48</v>
      </c>
      <c r="C10" s="76">
        <f t="shared" si="0"/>
        <v>7</v>
      </c>
      <c r="D10" s="76">
        <f t="shared" si="0"/>
        <v>260</v>
      </c>
      <c r="E10" s="59">
        <f>4-1</f>
        <v>3</v>
      </c>
      <c r="F10" s="59">
        <f>140-20</f>
        <v>120</v>
      </c>
      <c r="G10" s="59">
        <v>4</v>
      </c>
      <c r="H10" s="59">
        <v>140</v>
      </c>
      <c r="I10" s="73"/>
      <c r="J10" s="73"/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J9"/>
  <sheetViews>
    <sheetView showGridLines="0" view="pageBreakPreview" zoomScaleNormal="85" zoomScaleSheetLayoutView="100" workbookViewId="0">
      <selection activeCell="N7" sqref="N7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62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49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35.2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4.25" customHeight="1" x14ac:dyDescent="0.3">
      <c r="A9" s="17">
        <v>1</v>
      </c>
      <c r="B9" s="20" t="s">
        <v>50</v>
      </c>
      <c r="C9" s="26">
        <f t="shared" ref="C9:D9" si="0">E9+G9+I9</f>
        <v>11</v>
      </c>
      <c r="D9" s="26">
        <f t="shared" si="0"/>
        <v>460</v>
      </c>
      <c r="E9" s="74">
        <v>10</v>
      </c>
      <c r="F9" s="74">
        <v>422</v>
      </c>
      <c r="G9" s="45"/>
      <c r="H9" s="45"/>
      <c r="I9" s="74">
        <v>1</v>
      </c>
      <c r="J9" s="74">
        <v>38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J10"/>
  <sheetViews>
    <sheetView showGridLines="0" view="pageBreakPreview" topLeftCell="A4" zoomScaleNormal="85" zoomScaleSheetLayoutView="100" workbookViewId="0">
      <selection activeCell="E7" sqref="E7:F7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5" style="1" customWidth="1"/>
    <col min="10" max="10" width="7.2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 t="s">
        <v>51</v>
      </c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18" t="s">
        <v>7</v>
      </c>
      <c r="D8" s="18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5" customHeight="1" x14ac:dyDescent="0.3">
      <c r="A9" s="3">
        <v>1</v>
      </c>
      <c r="B9" s="4" t="s">
        <v>52</v>
      </c>
      <c r="C9" s="75">
        <f t="shared" ref="C9:D10" si="0">E9+G9+I9</f>
        <v>10</v>
      </c>
      <c r="D9" s="75">
        <f t="shared" si="0"/>
        <v>437</v>
      </c>
      <c r="E9" s="56">
        <v>10</v>
      </c>
      <c r="F9" s="56">
        <v>437</v>
      </c>
      <c r="G9" s="57"/>
      <c r="H9" s="57"/>
      <c r="I9" s="65"/>
      <c r="J9" s="66"/>
    </row>
    <row r="10" spans="1:10" ht="75" customHeight="1" x14ac:dyDescent="0.3">
      <c r="A10" s="7">
        <v>2</v>
      </c>
      <c r="B10" s="8" t="s">
        <v>53</v>
      </c>
      <c r="C10" s="76">
        <f t="shared" si="0"/>
        <v>4</v>
      </c>
      <c r="D10" s="76">
        <f t="shared" si="0"/>
        <v>160</v>
      </c>
      <c r="E10" s="59">
        <f>4-1</f>
        <v>3</v>
      </c>
      <c r="F10" s="59">
        <f>160-35</f>
        <v>125</v>
      </c>
      <c r="G10" s="51"/>
      <c r="H10" s="51"/>
      <c r="I10" s="73">
        <v>1</v>
      </c>
      <c r="J10" s="73">
        <v>35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J10"/>
  <sheetViews>
    <sheetView showGridLines="0" view="pageBreakPreview" zoomScale="85" zoomScaleNormal="85" zoomScaleSheetLayoutView="85" workbookViewId="0">
      <selection activeCell="I10" sqref="I10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75" style="1" customWidth="1"/>
    <col min="10" max="10" width="7.12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54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36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5" customHeight="1" x14ac:dyDescent="0.3">
      <c r="A9" s="35">
        <v>1</v>
      </c>
      <c r="B9" s="4" t="s">
        <v>55</v>
      </c>
      <c r="C9" s="36">
        <f t="shared" ref="C9:D10" si="0">E9+G9+I9</f>
        <v>8</v>
      </c>
      <c r="D9" s="36">
        <f t="shared" si="0"/>
        <v>325</v>
      </c>
      <c r="E9" s="52">
        <v>7</v>
      </c>
      <c r="F9" s="52">
        <v>295</v>
      </c>
      <c r="G9" s="37"/>
      <c r="H9" s="37"/>
      <c r="I9" s="52">
        <v>1</v>
      </c>
      <c r="J9" s="52">
        <v>30</v>
      </c>
    </row>
    <row r="10" spans="1:10" ht="75" customHeight="1" x14ac:dyDescent="0.3">
      <c r="A10" s="41">
        <v>2</v>
      </c>
      <c r="B10" s="8" t="s">
        <v>56</v>
      </c>
      <c r="C10" s="42">
        <f t="shared" si="0"/>
        <v>4</v>
      </c>
      <c r="D10" s="42">
        <f t="shared" si="0"/>
        <v>142</v>
      </c>
      <c r="E10" s="53">
        <v>4</v>
      </c>
      <c r="F10" s="53">
        <v>142</v>
      </c>
      <c r="G10" s="44"/>
      <c r="H10" s="44"/>
      <c r="I10" s="53"/>
      <c r="J10" s="53"/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J10"/>
  <sheetViews>
    <sheetView showGridLines="0" view="pageBreakPreview" zoomScale="85" zoomScaleNormal="85" zoomScaleSheetLayoutView="85" workbookViewId="0">
      <selection activeCell="I10" sqref="I10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625" style="1" customWidth="1"/>
    <col min="10" max="10" width="8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57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36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5" customHeight="1" x14ac:dyDescent="0.3">
      <c r="A9" s="35">
        <v>1</v>
      </c>
      <c r="B9" s="4" t="s">
        <v>58</v>
      </c>
      <c r="C9" s="36">
        <f t="shared" ref="C9:D10" si="0">E9+G9+I9</f>
        <v>11</v>
      </c>
      <c r="D9" s="36">
        <f t="shared" si="0"/>
        <v>480</v>
      </c>
      <c r="E9" s="52">
        <v>10</v>
      </c>
      <c r="F9" s="52">
        <v>445</v>
      </c>
      <c r="G9" s="37"/>
      <c r="H9" s="37"/>
      <c r="I9" s="52">
        <v>1</v>
      </c>
      <c r="J9" s="52">
        <v>35</v>
      </c>
    </row>
    <row r="10" spans="1:10" ht="75" customHeight="1" x14ac:dyDescent="0.3">
      <c r="A10" s="41">
        <v>2</v>
      </c>
      <c r="B10" s="8" t="s">
        <v>59</v>
      </c>
      <c r="C10" s="42">
        <f t="shared" si="0"/>
        <v>8</v>
      </c>
      <c r="D10" s="42">
        <f t="shared" si="0"/>
        <v>345</v>
      </c>
      <c r="E10" s="53">
        <v>7</v>
      </c>
      <c r="F10" s="53">
        <v>315</v>
      </c>
      <c r="G10" s="44"/>
      <c r="H10" s="44"/>
      <c r="I10" s="53">
        <v>1</v>
      </c>
      <c r="J10" s="53">
        <v>30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scale="99" fitToWidth="0" fitToHeight="0" orientation="portrait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</sheetPr>
  <dimension ref="A1:J12"/>
  <sheetViews>
    <sheetView showGridLines="0" view="pageBreakPreview" topLeftCell="A7" zoomScale="85" zoomScaleNormal="85" zoomScaleSheetLayoutView="85" workbookViewId="0">
      <selection activeCell="Q15" sqref="Q15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60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2.25" customHeight="1" x14ac:dyDescent="0.3">
      <c r="A9" s="35">
        <v>1</v>
      </c>
      <c r="B9" s="4" t="s">
        <v>61</v>
      </c>
      <c r="C9" s="77">
        <f t="shared" ref="C9:D12" si="0">E9+G9+I9</f>
        <v>12</v>
      </c>
      <c r="D9" s="77">
        <f t="shared" si="0"/>
        <v>540</v>
      </c>
      <c r="E9" s="63">
        <v>12</v>
      </c>
      <c r="F9" s="63">
        <v>540</v>
      </c>
      <c r="G9" s="64"/>
      <c r="H9" s="64"/>
      <c r="I9" s="65"/>
      <c r="J9" s="66"/>
    </row>
    <row r="10" spans="1:10" ht="62.25" customHeight="1" x14ac:dyDescent="0.3">
      <c r="A10" s="38">
        <v>2</v>
      </c>
      <c r="B10" s="6" t="s">
        <v>62</v>
      </c>
      <c r="C10" s="78">
        <f t="shared" si="0"/>
        <v>12</v>
      </c>
      <c r="D10" s="78">
        <f t="shared" si="0"/>
        <v>500</v>
      </c>
      <c r="E10" s="63">
        <v>8</v>
      </c>
      <c r="F10" s="63">
        <v>356</v>
      </c>
      <c r="G10" s="79">
        <v>4</v>
      </c>
      <c r="H10" s="63">
        <v>144</v>
      </c>
      <c r="I10" s="68"/>
      <c r="J10" s="68"/>
    </row>
    <row r="11" spans="1:10" ht="62.25" customHeight="1" x14ac:dyDescent="0.3">
      <c r="A11" s="38">
        <v>3</v>
      </c>
      <c r="B11" s="6" t="s">
        <v>63</v>
      </c>
      <c r="C11" s="78">
        <f t="shared" si="0"/>
        <v>11</v>
      </c>
      <c r="D11" s="78">
        <f t="shared" si="0"/>
        <v>480</v>
      </c>
      <c r="E11" s="63">
        <v>10</v>
      </c>
      <c r="F11" s="63">
        <v>440</v>
      </c>
      <c r="G11" s="67"/>
      <c r="H11" s="67"/>
      <c r="I11" s="63">
        <v>1</v>
      </c>
      <c r="J11" s="63">
        <v>40</v>
      </c>
    </row>
    <row r="12" spans="1:10" ht="62.25" customHeight="1" x14ac:dyDescent="0.3">
      <c r="A12" s="41">
        <v>4</v>
      </c>
      <c r="B12" s="8" t="s">
        <v>64</v>
      </c>
      <c r="C12" s="80">
        <f t="shared" si="0"/>
        <v>4</v>
      </c>
      <c r="D12" s="80">
        <f t="shared" si="0"/>
        <v>180</v>
      </c>
      <c r="E12" s="73"/>
      <c r="F12" s="73"/>
      <c r="G12" s="72"/>
      <c r="H12" s="72"/>
      <c r="I12" s="71">
        <v>4</v>
      </c>
      <c r="J12" s="71">
        <v>180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J12"/>
  <sheetViews>
    <sheetView showGridLines="0" tabSelected="1" view="pageBreakPreview" topLeftCell="A4" zoomScale="80" zoomScaleNormal="85" zoomScaleSheetLayoutView="80" workbookViewId="0">
      <selection activeCell="P9" sqref="P9"/>
    </sheetView>
  </sheetViews>
  <sheetFormatPr defaultColWidth="8" defaultRowHeight="18.75" x14ac:dyDescent="0.3"/>
  <cols>
    <col min="1" max="1" width="5.25" style="1" customWidth="1"/>
    <col min="2" max="2" width="28.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625" style="1" bestFit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 t="s">
        <v>18</v>
      </c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67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55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9" t="s">
        <v>7</v>
      </c>
      <c r="D8" s="9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3" customHeight="1" x14ac:dyDescent="0.3">
      <c r="A9" s="3">
        <v>1</v>
      </c>
      <c r="B9" s="4" t="s">
        <v>13</v>
      </c>
      <c r="C9" s="10">
        <f>E9+G9+I9</f>
        <v>27</v>
      </c>
      <c r="D9" s="10">
        <f>F9+H9+J9</f>
        <v>1112</v>
      </c>
      <c r="E9" s="47">
        <f>21-1</f>
        <v>20</v>
      </c>
      <c r="F9" s="47">
        <f>896-45</f>
        <v>851</v>
      </c>
      <c r="G9" s="47">
        <v>6</v>
      </c>
      <c r="H9" s="47">
        <v>216</v>
      </c>
      <c r="I9" s="47">
        <v>1</v>
      </c>
      <c r="J9" s="47">
        <v>45</v>
      </c>
    </row>
    <row r="10" spans="1:10" ht="63" customHeight="1" x14ac:dyDescent="0.3">
      <c r="A10" s="5">
        <v>2</v>
      </c>
      <c r="B10" s="6" t="s">
        <v>14</v>
      </c>
      <c r="C10" s="13">
        <f>E10+G10+I10</f>
        <v>20</v>
      </c>
      <c r="D10" s="13">
        <f t="shared" ref="D10" si="0">F10+H10+J10</f>
        <v>896</v>
      </c>
      <c r="E10" s="48">
        <f>20-1</f>
        <v>19</v>
      </c>
      <c r="F10" s="48">
        <f>896-45</f>
        <v>851</v>
      </c>
      <c r="G10" s="49"/>
      <c r="H10" s="49"/>
      <c r="I10" s="48">
        <v>1</v>
      </c>
      <c r="J10" s="48">
        <v>45</v>
      </c>
    </row>
    <row r="11" spans="1:10" ht="63" customHeight="1" x14ac:dyDescent="0.3">
      <c r="A11" s="5">
        <v>3</v>
      </c>
      <c r="B11" s="6" t="s">
        <v>15</v>
      </c>
      <c r="C11" s="13">
        <f>E11+G11+I11</f>
        <v>18</v>
      </c>
      <c r="D11" s="13">
        <f>F11+H11+J11</f>
        <v>806</v>
      </c>
      <c r="E11" s="48">
        <v>17</v>
      </c>
      <c r="F11" s="48">
        <v>761</v>
      </c>
      <c r="G11" s="49"/>
      <c r="H11" s="49"/>
      <c r="I11" s="48">
        <f>2-1</f>
        <v>1</v>
      </c>
      <c r="J11" s="48">
        <f>90-45</f>
        <v>45</v>
      </c>
    </row>
    <row r="12" spans="1:10" ht="51.75" customHeight="1" x14ac:dyDescent="0.3">
      <c r="A12" s="7">
        <v>4</v>
      </c>
      <c r="B12" s="8" t="s">
        <v>16</v>
      </c>
      <c r="C12" s="14">
        <f t="shared" ref="C12" si="1">E12+G12+I12</f>
        <v>12</v>
      </c>
      <c r="D12" s="14">
        <f t="shared" ref="D12" si="2">F12+H12+J12</f>
        <v>536</v>
      </c>
      <c r="E12" s="50">
        <f>10+1</f>
        <v>11</v>
      </c>
      <c r="F12" s="50">
        <f>446+45</f>
        <v>491</v>
      </c>
      <c r="G12" s="51"/>
      <c r="H12" s="51"/>
      <c r="I12" s="50">
        <v>1</v>
      </c>
      <c r="J12" s="50">
        <v>45</v>
      </c>
    </row>
  </sheetData>
  <mergeCells count="13">
    <mergeCell ref="A3:J3"/>
    <mergeCell ref="G1:J2"/>
    <mergeCell ref="A4:J4"/>
    <mergeCell ref="A5:J5"/>
    <mergeCell ref="A6:A8"/>
    <mergeCell ref="B6:B8"/>
    <mergeCell ref="C6:D7"/>
    <mergeCell ref="E6:H6"/>
    <mergeCell ref="I6:J6"/>
    <mergeCell ref="E7:F7"/>
    <mergeCell ref="G7:H7"/>
    <mergeCell ref="I7:I8"/>
    <mergeCell ref="J7:J8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scale="99" fitToWidth="0" fitToHeight="0" orientation="portrait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J11"/>
  <sheetViews>
    <sheetView showGridLines="0" view="pageBreakPreview" topLeftCell="A3" zoomScale="85" zoomScaleNormal="85" zoomScaleSheetLayoutView="85" workbookViewId="0">
      <selection activeCell="E7" sqref="E7:F7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5.37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19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3" customHeight="1" x14ac:dyDescent="0.3">
      <c r="A9" s="35">
        <v>1</v>
      </c>
      <c r="B9" s="4" t="s">
        <v>10</v>
      </c>
      <c r="C9" s="36">
        <f t="shared" ref="C9:D10" si="0">E9+G9+I9</f>
        <v>13</v>
      </c>
      <c r="D9" s="36">
        <f t="shared" si="0"/>
        <v>539</v>
      </c>
      <c r="E9" s="52">
        <v>12</v>
      </c>
      <c r="F9" s="52">
        <v>504</v>
      </c>
      <c r="G9" s="37"/>
      <c r="H9" s="37"/>
      <c r="I9" s="52">
        <v>1</v>
      </c>
      <c r="J9" s="52">
        <v>35</v>
      </c>
    </row>
    <row r="10" spans="1:10" ht="63" customHeight="1" x14ac:dyDescent="0.3">
      <c r="A10" s="38">
        <v>2</v>
      </c>
      <c r="B10" s="6" t="s">
        <v>11</v>
      </c>
      <c r="C10" s="39">
        <f t="shared" si="0"/>
        <v>5</v>
      </c>
      <c r="D10" s="39">
        <f t="shared" si="0"/>
        <v>195</v>
      </c>
      <c r="E10" s="52">
        <v>4</v>
      </c>
      <c r="F10" s="52">
        <v>160</v>
      </c>
      <c r="G10" s="40"/>
      <c r="H10" s="40"/>
      <c r="I10" s="52">
        <v>1</v>
      </c>
      <c r="J10" s="52">
        <v>35</v>
      </c>
    </row>
    <row r="11" spans="1:10" ht="63" customHeight="1" x14ac:dyDescent="0.3">
      <c r="A11" s="41">
        <v>3</v>
      </c>
      <c r="B11" s="8" t="s">
        <v>12</v>
      </c>
      <c r="C11" s="42">
        <f>E11+G11+I11</f>
        <v>3</v>
      </c>
      <c r="D11" s="42">
        <f>F11+H11+J11</f>
        <v>120</v>
      </c>
      <c r="E11" s="53">
        <v>3</v>
      </c>
      <c r="F11" s="53">
        <v>120</v>
      </c>
      <c r="G11" s="44"/>
      <c r="H11" s="44"/>
      <c r="I11" s="46"/>
      <c r="J11" s="43"/>
    </row>
  </sheetData>
  <mergeCells count="13">
    <mergeCell ref="J7:J8"/>
    <mergeCell ref="A3:J3"/>
    <mergeCell ref="G1:J2"/>
    <mergeCell ref="A4:J4"/>
    <mergeCell ref="A5:J5"/>
    <mergeCell ref="A6:A8"/>
    <mergeCell ref="B6:B8"/>
    <mergeCell ref="C6:D7"/>
    <mergeCell ref="E6:H6"/>
    <mergeCell ref="I6:J6"/>
    <mergeCell ref="E7:F7"/>
    <mergeCell ref="G7:H7"/>
    <mergeCell ref="I7:I8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J10"/>
  <sheetViews>
    <sheetView showGridLines="0" topLeftCell="A4" zoomScaleNormal="100" zoomScaleSheetLayoutView="80" workbookViewId="0">
      <selection activeCell="M9" sqref="M9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12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20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3" customHeight="1" x14ac:dyDescent="0.3">
      <c r="A9" s="35">
        <v>1</v>
      </c>
      <c r="B9" s="4" t="s">
        <v>21</v>
      </c>
      <c r="C9" s="36">
        <f t="shared" ref="C9:D10" si="0">E9+G9+I9</f>
        <v>15</v>
      </c>
      <c r="D9" s="36">
        <f t="shared" si="0"/>
        <v>660</v>
      </c>
      <c r="E9" s="54">
        <v>14</v>
      </c>
      <c r="F9" s="54">
        <v>620</v>
      </c>
      <c r="G9" s="37"/>
      <c r="H9" s="37"/>
      <c r="I9" s="54">
        <v>1</v>
      </c>
      <c r="J9" s="54">
        <v>40</v>
      </c>
    </row>
    <row r="10" spans="1:10" ht="63" customHeight="1" x14ac:dyDescent="0.3">
      <c r="A10" s="41">
        <v>2</v>
      </c>
      <c r="B10" s="8" t="s">
        <v>22</v>
      </c>
      <c r="C10" s="42">
        <f t="shared" si="0"/>
        <v>7</v>
      </c>
      <c r="D10" s="42">
        <f t="shared" si="0"/>
        <v>298</v>
      </c>
      <c r="E10" s="55">
        <v>6</v>
      </c>
      <c r="F10" s="55">
        <v>258</v>
      </c>
      <c r="G10" s="44"/>
      <c r="H10" s="44"/>
      <c r="I10" s="55">
        <v>1</v>
      </c>
      <c r="J10" s="55">
        <v>40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J10"/>
  <sheetViews>
    <sheetView showGridLines="0" view="pageBreakPreview" topLeftCell="A3" zoomScaleNormal="85" zoomScaleSheetLayoutView="100" workbookViewId="0">
      <selection activeCell="I10" sqref="I10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62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 t="s">
        <v>23</v>
      </c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18" t="s">
        <v>7</v>
      </c>
      <c r="D8" s="18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3" customHeight="1" x14ac:dyDescent="0.3">
      <c r="A9" s="3">
        <v>1</v>
      </c>
      <c r="B9" s="4" t="s">
        <v>24</v>
      </c>
      <c r="C9" s="10">
        <f t="shared" ref="C9:D10" si="0">E9+G9+I9</f>
        <v>7</v>
      </c>
      <c r="D9" s="10">
        <f t="shared" si="0"/>
        <v>280</v>
      </c>
      <c r="E9" s="56">
        <v>6</v>
      </c>
      <c r="F9" s="56">
        <v>240</v>
      </c>
      <c r="G9" s="57"/>
      <c r="H9" s="57"/>
      <c r="I9" s="58">
        <v>1</v>
      </c>
      <c r="J9" s="58">
        <v>40</v>
      </c>
    </row>
    <row r="10" spans="1:10" ht="63" customHeight="1" x14ac:dyDescent="0.3">
      <c r="A10" s="7">
        <v>2</v>
      </c>
      <c r="B10" s="8" t="s">
        <v>25</v>
      </c>
      <c r="C10" s="14">
        <f t="shared" si="0"/>
        <v>11</v>
      </c>
      <c r="D10" s="14">
        <f t="shared" si="0"/>
        <v>451</v>
      </c>
      <c r="E10" s="59">
        <v>10</v>
      </c>
      <c r="F10" s="59">
        <v>406</v>
      </c>
      <c r="G10" s="59"/>
      <c r="H10" s="59"/>
      <c r="I10" s="59">
        <v>1</v>
      </c>
      <c r="J10" s="59">
        <v>45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J13"/>
  <sheetViews>
    <sheetView showGridLines="0" view="pageBreakPreview" topLeftCell="A3" zoomScale="70" zoomScaleNormal="85" zoomScaleSheetLayoutView="70" workbookViewId="0">
      <selection activeCell="I11" sqref="I11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75" style="1" customWidth="1"/>
    <col min="10" max="10" width="7.2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84" t="s">
        <v>26</v>
      </c>
      <c r="H1" s="84"/>
      <c r="I1" s="84"/>
      <c r="J1" s="84"/>
    </row>
    <row r="2" spans="1:10" ht="22.5" customHeight="1" x14ac:dyDescent="0.3">
      <c r="A2" s="16"/>
      <c r="B2" s="16"/>
      <c r="C2" s="16"/>
      <c r="D2" s="16"/>
      <c r="E2" s="16"/>
      <c r="F2" s="16"/>
      <c r="G2" s="84"/>
      <c r="H2" s="84"/>
      <c r="I2" s="84"/>
      <c r="J2" s="84"/>
    </row>
    <row r="3" spans="1:10" ht="22.5" customHeight="1" x14ac:dyDescent="0.3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18" t="s">
        <v>7</v>
      </c>
      <c r="D8" s="18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2.25" customHeight="1" x14ac:dyDescent="0.3">
      <c r="A9" s="3">
        <v>1</v>
      </c>
      <c r="B9" s="4" t="s">
        <v>27</v>
      </c>
      <c r="C9" s="10">
        <f t="shared" ref="C9:D10" si="0">E9+G9+I9</f>
        <v>7</v>
      </c>
      <c r="D9" s="10">
        <f t="shared" si="0"/>
        <v>304</v>
      </c>
      <c r="E9" s="56">
        <v>5</v>
      </c>
      <c r="F9" s="56">
        <v>220</v>
      </c>
      <c r="G9" s="57"/>
      <c r="H9" s="57"/>
      <c r="I9" s="56">
        <v>2</v>
      </c>
      <c r="J9" s="56">
        <v>84</v>
      </c>
    </row>
    <row r="10" spans="1:10" ht="62.25" customHeight="1" x14ac:dyDescent="0.3">
      <c r="A10" s="5">
        <v>2</v>
      </c>
      <c r="B10" s="6" t="s">
        <v>28</v>
      </c>
      <c r="C10" s="13">
        <f t="shared" si="0"/>
        <v>11</v>
      </c>
      <c r="D10" s="13">
        <f t="shared" si="0"/>
        <v>448</v>
      </c>
      <c r="E10" s="56">
        <f>8-1</f>
        <v>7</v>
      </c>
      <c r="F10" s="56">
        <f>344-40</f>
        <v>304</v>
      </c>
      <c r="G10" s="60">
        <v>4</v>
      </c>
      <c r="H10" s="60">
        <v>144</v>
      </c>
      <c r="I10" s="56"/>
      <c r="J10" s="56"/>
    </row>
    <row r="11" spans="1:10" ht="62.25" customHeight="1" x14ac:dyDescent="0.3">
      <c r="A11" s="5">
        <v>3</v>
      </c>
      <c r="B11" s="6" t="s">
        <v>29</v>
      </c>
      <c r="C11" s="13">
        <f t="shared" ref="C11:C13" si="1">E11+G11+I11</f>
        <v>8</v>
      </c>
      <c r="D11" s="13">
        <f t="shared" ref="D11:D13" si="2">F11+H11+J11</f>
        <v>352</v>
      </c>
      <c r="E11" s="56">
        <v>7</v>
      </c>
      <c r="F11" s="56">
        <v>310</v>
      </c>
      <c r="G11" s="49"/>
      <c r="H11" s="49"/>
      <c r="I11" s="56">
        <v>1</v>
      </c>
      <c r="J11" s="56">
        <v>42</v>
      </c>
    </row>
    <row r="12" spans="1:10" ht="62.25" customHeight="1" x14ac:dyDescent="0.3">
      <c r="A12" s="5">
        <v>4</v>
      </c>
      <c r="B12" s="6" t="s">
        <v>30</v>
      </c>
      <c r="C12" s="13">
        <f t="shared" si="1"/>
        <v>15</v>
      </c>
      <c r="D12" s="13">
        <f t="shared" si="2"/>
        <v>658</v>
      </c>
      <c r="E12" s="56">
        <v>14</v>
      </c>
      <c r="F12" s="56">
        <v>616</v>
      </c>
      <c r="G12" s="49"/>
      <c r="H12" s="49"/>
      <c r="I12" s="56">
        <v>1</v>
      </c>
      <c r="J12" s="56">
        <v>42</v>
      </c>
    </row>
    <row r="13" spans="1:10" ht="62.25" customHeight="1" x14ac:dyDescent="0.3">
      <c r="A13" s="7">
        <v>5</v>
      </c>
      <c r="B13" s="8" t="s">
        <v>31</v>
      </c>
      <c r="C13" s="14">
        <f t="shared" si="1"/>
        <v>9</v>
      </c>
      <c r="D13" s="14">
        <f t="shared" si="2"/>
        <v>394</v>
      </c>
      <c r="E13" s="59">
        <v>8</v>
      </c>
      <c r="F13" s="59">
        <v>352</v>
      </c>
      <c r="G13" s="51"/>
      <c r="H13" s="51"/>
      <c r="I13" s="59">
        <v>1</v>
      </c>
      <c r="J13" s="59">
        <v>42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J12"/>
  <sheetViews>
    <sheetView showGridLines="0" view="pageBreakPreview" topLeftCell="A4" zoomScale="70" zoomScaleNormal="85" zoomScaleSheetLayoutView="70" workbookViewId="0">
      <selection activeCell="E9" sqref="E9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75" style="1" customWidth="1"/>
    <col min="10" max="10" width="7.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32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0.5" customHeight="1" x14ac:dyDescent="0.3">
      <c r="A9" s="35">
        <v>1</v>
      </c>
      <c r="B9" s="4" t="s">
        <v>33</v>
      </c>
      <c r="C9" s="36">
        <f t="shared" ref="C9:D12" si="0">E9+G9+I9</f>
        <v>13</v>
      </c>
      <c r="D9" s="36">
        <f t="shared" si="0"/>
        <v>559</v>
      </c>
      <c r="E9" s="52">
        <v>11</v>
      </c>
      <c r="F9" s="52">
        <v>473</v>
      </c>
      <c r="G9" s="37"/>
      <c r="H9" s="37"/>
      <c r="I9" s="52">
        <v>2</v>
      </c>
      <c r="J9" s="52">
        <v>86</v>
      </c>
    </row>
    <row r="10" spans="1:10" ht="70.5" customHeight="1" x14ac:dyDescent="0.3">
      <c r="A10" s="38">
        <v>2</v>
      </c>
      <c r="B10" s="6" t="s">
        <v>34</v>
      </c>
      <c r="C10" s="39">
        <f t="shared" si="0"/>
        <v>6</v>
      </c>
      <c r="D10" s="39">
        <f t="shared" si="0"/>
        <v>252</v>
      </c>
      <c r="E10" s="52">
        <v>6</v>
      </c>
      <c r="F10" s="52">
        <v>252</v>
      </c>
      <c r="G10" s="40"/>
      <c r="H10" s="40"/>
      <c r="I10" s="61"/>
      <c r="J10" s="61"/>
    </row>
    <row r="11" spans="1:10" ht="70.5" customHeight="1" x14ac:dyDescent="0.3">
      <c r="A11" s="38">
        <v>3</v>
      </c>
      <c r="B11" s="6" t="s">
        <v>35</v>
      </c>
      <c r="C11" s="39">
        <f t="shared" si="0"/>
        <v>13</v>
      </c>
      <c r="D11" s="39">
        <f t="shared" si="0"/>
        <v>546</v>
      </c>
      <c r="E11" s="52">
        <v>13</v>
      </c>
      <c r="F11" s="52">
        <v>546</v>
      </c>
      <c r="G11" s="40"/>
      <c r="H11" s="40"/>
      <c r="I11" s="61"/>
      <c r="J11" s="61"/>
    </row>
    <row r="12" spans="1:10" ht="70.5" customHeight="1" x14ac:dyDescent="0.3">
      <c r="A12" s="41">
        <v>4</v>
      </c>
      <c r="B12" s="8" t="s">
        <v>36</v>
      </c>
      <c r="C12" s="42">
        <f t="shared" si="0"/>
        <v>12</v>
      </c>
      <c r="D12" s="42">
        <f t="shared" si="0"/>
        <v>492</v>
      </c>
      <c r="E12" s="53">
        <v>12</v>
      </c>
      <c r="F12" s="53">
        <v>492</v>
      </c>
      <c r="G12" s="44"/>
      <c r="H12" s="44"/>
      <c r="I12" s="62"/>
      <c r="J12" s="62"/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J10"/>
  <sheetViews>
    <sheetView showGridLines="0" view="pageBreakPreview" zoomScale="85" zoomScaleNormal="85" zoomScaleSheetLayoutView="85" workbookViewId="0">
      <selection activeCell="M9" sqref="M9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6.75" style="1" customWidth="1"/>
    <col min="10" max="10" width="6.37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37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79.5" customHeight="1" x14ac:dyDescent="0.3">
      <c r="A9" s="35">
        <v>1</v>
      </c>
      <c r="B9" s="4" t="s">
        <v>38</v>
      </c>
      <c r="C9" s="36">
        <f t="shared" ref="C9:D10" si="0">E9+G9+I9</f>
        <v>16</v>
      </c>
      <c r="D9" s="36">
        <f t="shared" si="0"/>
        <v>656</v>
      </c>
      <c r="E9" s="52">
        <v>15</v>
      </c>
      <c r="F9" s="52">
        <v>615</v>
      </c>
      <c r="G9" s="37"/>
      <c r="H9" s="37"/>
      <c r="I9" s="52">
        <v>1</v>
      </c>
      <c r="J9" s="52">
        <v>41</v>
      </c>
    </row>
    <row r="10" spans="1:10" ht="79.5" customHeight="1" x14ac:dyDescent="0.3">
      <c r="A10" s="41">
        <v>2</v>
      </c>
      <c r="B10" s="8" t="s">
        <v>39</v>
      </c>
      <c r="C10" s="42">
        <f t="shared" si="0"/>
        <v>7</v>
      </c>
      <c r="D10" s="42">
        <f t="shared" si="0"/>
        <v>315</v>
      </c>
      <c r="E10" s="53">
        <v>6</v>
      </c>
      <c r="F10" s="53">
        <v>270</v>
      </c>
      <c r="G10" s="44"/>
      <c r="H10" s="44"/>
      <c r="I10" s="53">
        <v>1</v>
      </c>
      <c r="J10" s="53">
        <v>45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fitToWidth="0" fitToHeight="0" orientation="portrait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</sheetPr>
  <dimension ref="A1:J12"/>
  <sheetViews>
    <sheetView showGridLines="0" view="pageBreakPreview" zoomScale="70" zoomScaleNormal="85" zoomScaleSheetLayoutView="70" workbookViewId="0">
      <selection activeCell="J12" sqref="J12"/>
    </sheetView>
  </sheetViews>
  <sheetFormatPr defaultColWidth="8" defaultRowHeight="18.75" x14ac:dyDescent="0.3"/>
  <cols>
    <col min="1" max="1" width="5.25" style="1" customWidth="1"/>
    <col min="2" max="2" width="26.875" style="1" customWidth="1"/>
    <col min="3" max="3" width="8.25" style="1" customWidth="1"/>
    <col min="4" max="4" width="8.625" style="1" customWidth="1"/>
    <col min="5" max="5" width="7.875" style="1" customWidth="1"/>
    <col min="6" max="6" width="7.75" style="1" customWidth="1"/>
    <col min="7" max="7" width="8" style="1" customWidth="1"/>
    <col min="8" max="8" width="7.375" style="1" customWidth="1"/>
    <col min="9" max="9" width="7" style="1" customWidth="1"/>
    <col min="10" max="10" width="8.125" style="1" customWidth="1"/>
    <col min="11" max="16384" width="8" style="1"/>
  </cols>
  <sheetData>
    <row r="1" spans="1:10" ht="14.25" customHeight="1" x14ac:dyDescent="0.3">
      <c r="A1" s="16"/>
      <c r="B1" s="16"/>
      <c r="C1" s="16"/>
      <c r="D1" s="16"/>
      <c r="E1" s="16"/>
      <c r="F1" s="16"/>
      <c r="G1" s="91" t="s">
        <v>40</v>
      </c>
      <c r="H1" s="91"/>
      <c r="I1" s="91"/>
      <c r="J1" s="91"/>
    </row>
    <row r="2" spans="1:10" ht="22.5" customHeight="1" x14ac:dyDescent="0.3">
      <c r="A2" s="16"/>
      <c r="B2" s="16"/>
      <c r="C2" s="16"/>
      <c r="D2" s="16"/>
      <c r="E2" s="16"/>
      <c r="F2" s="16"/>
      <c r="G2" s="91"/>
      <c r="H2" s="91"/>
      <c r="I2" s="91"/>
      <c r="J2" s="91"/>
    </row>
    <row r="3" spans="1:10" ht="22.5" customHeight="1" x14ac:dyDescent="0.3">
      <c r="A3" s="91" t="s">
        <v>17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3">
      <c r="A4" s="85" t="s">
        <v>66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.75" customHeight="1" x14ac:dyDescent="0.3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82.5" customHeight="1" x14ac:dyDescent="0.3">
      <c r="A6" s="87" t="s">
        <v>0</v>
      </c>
      <c r="B6" s="87" t="s">
        <v>1</v>
      </c>
      <c r="C6" s="90" t="s">
        <v>2</v>
      </c>
      <c r="D6" s="90"/>
      <c r="E6" s="90" t="s">
        <v>3</v>
      </c>
      <c r="F6" s="90"/>
      <c r="G6" s="90"/>
      <c r="H6" s="90"/>
      <c r="I6" s="90" t="s">
        <v>4</v>
      </c>
      <c r="J6" s="90"/>
    </row>
    <row r="7" spans="1:10" ht="65.25" customHeight="1" x14ac:dyDescent="0.3">
      <c r="A7" s="88"/>
      <c r="B7" s="88"/>
      <c r="C7" s="90"/>
      <c r="D7" s="90"/>
      <c r="E7" s="81" t="s">
        <v>5</v>
      </c>
      <c r="F7" s="81"/>
      <c r="G7" s="81" t="s">
        <v>6</v>
      </c>
      <c r="H7" s="81"/>
      <c r="I7" s="82" t="s">
        <v>7</v>
      </c>
      <c r="J7" s="82" t="s">
        <v>8</v>
      </c>
    </row>
    <row r="8" spans="1:10" ht="27.75" customHeight="1" x14ac:dyDescent="0.3">
      <c r="A8" s="89"/>
      <c r="B8" s="89"/>
      <c r="C8" s="34" t="s">
        <v>7</v>
      </c>
      <c r="D8" s="34" t="s">
        <v>9</v>
      </c>
      <c r="E8" s="2" t="s">
        <v>7</v>
      </c>
      <c r="F8" s="2" t="s">
        <v>9</v>
      </c>
      <c r="G8" s="2" t="s">
        <v>7</v>
      </c>
      <c r="H8" s="17" t="s">
        <v>9</v>
      </c>
      <c r="I8" s="83"/>
      <c r="J8" s="83"/>
    </row>
    <row r="9" spans="1:10" ht="69.75" customHeight="1" x14ac:dyDescent="0.3">
      <c r="A9" s="35">
        <v>1</v>
      </c>
      <c r="B9" s="4" t="s">
        <v>41</v>
      </c>
      <c r="C9" s="36">
        <f t="shared" ref="C9:D12" si="0">E9+G9+I9</f>
        <v>13</v>
      </c>
      <c r="D9" s="36">
        <f t="shared" si="0"/>
        <v>585</v>
      </c>
      <c r="E9" s="63">
        <v>12</v>
      </c>
      <c r="F9" s="63">
        <v>540</v>
      </c>
      <c r="G9" s="64"/>
      <c r="H9" s="64"/>
      <c r="I9" s="65">
        <v>1</v>
      </c>
      <c r="J9" s="66">
        <v>45</v>
      </c>
    </row>
    <row r="10" spans="1:10" ht="69.75" customHeight="1" x14ac:dyDescent="0.3">
      <c r="A10" s="38">
        <v>2</v>
      </c>
      <c r="B10" s="6" t="s">
        <v>42</v>
      </c>
      <c r="C10" s="39">
        <f t="shared" si="0"/>
        <v>13</v>
      </c>
      <c r="D10" s="39">
        <f t="shared" si="0"/>
        <v>585</v>
      </c>
      <c r="E10" s="63">
        <v>12</v>
      </c>
      <c r="F10" s="63">
        <v>540</v>
      </c>
      <c r="G10" s="67"/>
      <c r="H10" s="67"/>
      <c r="I10" s="68">
        <v>1</v>
      </c>
      <c r="J10" s="68">
        <v>45</v>
      </c>
    </row>
    <row r="11" spans="1:10" ht="69.75" customHeight="1" x14ac:dyDescent="0.3">
      <c r="A11" s="38">
        <v>3</v>
      </c>
      <c r="B11" s="6" t="s">
        <v>69</v>
      </c>
      <c r="C11" s="39">
        <f t="shared" si="0"/>
        <v>17</v>
      </c>
      <c r="D11" s="39">
        <f t="shared" si="0"/>
        <v>725</v>
      </c>
      <c r="E11" s="63">
        <v>13</v>
      </c>
      <c r="F11" s="63">
        <v>585</v>
      </c>
      <c r="G11" s="69">
        <v>4</v>
      </c>
      <c r="H11" s="69">
        <v>140</v>
      </c>
      <c r="I11" s="68"/>
      <c r="J11" s="70"/>
    </row>
    <row r="12" spans="1:10" ht="69.75" customHeight="1" x14ac:dyDescent="0.3">
      <c r="A12" s="41">
        <v>4</v>
      </c>
      <c r="B12" s="8" t="s">
        <v>43</v>
      </c>
      <c r="C12" s="42">
        <f t="shared" si="0"/>
        <v>8</v>
      </c>
      <c r="D12" s="42">
        <f>F12+H12+J12</f>
        <v>360</v>
      </c>
      <c r="E12" s="71">
        <v>7</v>
      </c>
      <c r="F12" s="71">
        <v>315</v>
      </c>
      <c r="G12" s="72"/>
      <c r="H12" s="72"/>
      <c r="I12" s="73">
        <v>1</v>
      </c>
      <c r="J12" s="73">
        <v>45</v>
      </c>
    </row>
  </sheetData>
  <mergeCells count="13">
    <mergeCell ref="G7:H7"/>
    <mergeCell ref="I7:I8"/>
    <mergeCell ref="J7:J8"/>
    <mergeCell ref="G1:J2"/>
    <mergeCell ref="A3:J3"/>
    <mergeCell ref="A4:J4"/>
    <mergeCell ref="A5:J5"/>
    <mergeCell ref="A6:A8"/>
    <mergeCell ref="B6:B8"/>
    <mergeCell ref="C6:D7"/>
    <mergeCell ref="E6:H6"/>
    <mergeCell ref="I6:J6"/>
    <mergeCell ref="E7:F7"/>
  </mergeCells>
  <printOptions horizontalCentered="1" gridLinesSet="0"/>
  <pageMargins left="0.19685039370078741" right="0.19685039370078741" top="0.86614173228346458" bottom="0.31496062992125984" header="0.15748031496062992" footer="0.15748031496062992"/>
  <pageSetup paperSize="9" scale="99" fitToWidth="0" fitToHeight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Tổng hợp</vt:lpstr>
      <vt:lpstr>1. Đức Hòa</vt:lpstr>
      <vt:lpstr>2. Đức Huệ</vt:lpstr>
      <vt:lpstr>3. Thủ Thừa</vt:lpstr>
      <vt:lpstr>4. Tân Trụ</vt:lpstr>
      <vt:lpstr>5. Cần Đước</vt:lpstr>
      <vt:lpstr>6. Cần Giuộc</vt:lpstr>
      <vt:lpstr>7. Châu Thành</vt:lpstr>
      <vt:lpstr>8. Bến Lức</vt:lpstr>
      <vt:lpstr>9. Mộc Hóa</vt:lpstr>
      <vt:lpstr>10. Kiến Tường</vt:lpstr>
      <vt:lpstr>11. Thạnh Hóa</vt:lpstr>
      <vt:lpstr>12. Vĩnh Hưng</vt:lpstr>
      <vt:lpstr>13. Tân Hưng</vt:lpstr>
      <vt:lpstr>14. Tân Thạnh</vt:lpstr>
      <vt:lpstr>15. Tân An</vt:lpstr>
      <vt:lpstr>'1. Đức Hòa'!Print_Area</vt:lpstr>
      <vt:lpstr>'10. Kiến Tường'!Print_Area</vt:lpstr>
      <vt:lpstr>'11. Thạnh Hóa'!Print_Area</vt:lpstr>
      <vt:lpstr>'12. Vĩnh Hưng'!Print_Area</vt:lpstr>
      <vt:lpstr>'13. Tân Hưng'!Print_Area</vt:lpstr>
      <vt:lpstr>'14. Tân Thạnh'!Print_Area</vt:lpstr>
      <vt:lpstr>'15. Tân An'!Print_Area</vt:lpstr>
      <vt:lpstr>'2. Đức Huệ'!Print_Area</vt:lpstr>
      <vt:lpstr>'3. Thủ Thừa'!Print_Area</vt:lpstr>
      <vt:lpstr>'4. Tân Trụ'!Print_Area</vt:lpstr>
      <vt:lpstr>'5. Cần Đước'!Print_Area</vt:lpstr>
      <vt:lpstr>'6. Cần Giuộc'!Print_Area</vt:lpstr>
      <vt:lpstr>'7. Châu Thành'!Print_Area</vt:lpstr>
      <vt:lpstr>'8. Bến Lức'!Print_Area</vt:lpstr>
      <vt:lpstr>'9. Mộc Hóa'!Print_Area</vt:lpstr>
      <vt:lpstr>'Tổng hợp'!Print_Area</vt:lpstr>
      <vt:lpstr>'1. Đức Hòa'!Print_Titles</vt:lpstr>
      <vt:lpstr>'10. Kiến Tường'!Print_Titles</vt:lpstr>
      <vt:lpstr>'11. Thạnh Hóa'!Print_Titles</vt:lpstr>
      <vt:lpstr>'12. Vĩnh Hưng'!Print_Titles</vt:lpstr>
      <vt:lpstr>'13. Tân Hưng'!Print_Titles</vt:lpstr>
      <vt:lpstr>'14. Tân Thạnh'!Print_Titles</vt:lpstr>
      <vt:lpstr>'15. Tân An'!Print_Titles</vt:lpstr>
      <vt:lpstr>'2. Đức Huệ'!Print_Titles</vt:lpstr>
      <vt:lpstr>'3. Thủ Thừa'!Print_Titles</vt:lpstr>
      <vt:lpstr>'4. Tân Trụ'!Print_Titles</vt:lpstr>
      <vt:lpstr>'5. Cần Đước'!Print_Titles</vt:lpstr>
      <vt:lpstr>'6. Cần Giuộc'!Print_Titles</vt:lpstr>
      <vt:lpstr>'7. Châu Thành'!Print_Titles</vt:lpstr>
      <vt:lpstr>'8. Bến Lức'!Print_Titles</vt:lpstr>
      <vt:lpstr>'9. Mộc Hóa'!Print_Titles</vt:lpstr>
      <vt:lpstr>'Tổng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Admin</cp:lastModifiedBy>
  <cp:revision>2</cp:revision>
  <cp:lastPrinted>2024-04-26T00:03:31Z</cp:lastPrinted>
  <dcterms:created xsi:type="dcterms:W3CDTF">2015-02-27T07:49:19Z</dcterms:created>
  <dcterms:modified xsi:type="dcterms:W3CDTF">2024-05-02T02:22:35Z</dcterms:modified>
</cp:coreProperties>
</file>